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308" windowWidth="15000" windowHeight="9708"/>
  </bookViews>
  <sheets>
    <sheet name="Расходы" sheetId="1" r:id="rId1"/>
  </sheets>
  <definedNames>
    <definedName name="_xlnm._FilterDatabase" localSheetId="0" hidden="1">Расходы!$A$6:$E$6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D20" i="1" l="1"/>
  <c r="C20" i="1"/>
  <c r="E21" i="1"/>
  <c r="D7" i="1"/>
  <c r="C7" i="1"/>
  <c r="E14" i="1"/>
  <c r="D41" i="1" l="1"/>
  <c r="C41" i="1"/>
  <c r="E42" i="1"/>
  <c r="D25" i="1" l="1"/>
  <c r="C25" i="1"/>
  <c r="E34" i="1"/>
  <c r="D81" i="1"/>
  <c r="C81" i="1"/>
  <c r="D79" i="1"/>
  <c r="C79" i="1"/>
  <c r="D75" i="1"/>
  <c r="C75" i="1"/>
  <c r="D70" i="1"/>
  <c r="C70" i="1"/>
  <c r="D64" i="1"/>
  <c r="C64" i="1"/>
  <c r="D57" i="1"/>
  <c r="C57" i="1"/>
  <c r="D54" i="1"/>
  <c r="C54" i="1"/>
  <c r="D46" i="1"/>
  <c r="C46" i="1"/>
  <c r="D36" i="1"/>
  <c r="C36" i="1"/>
  <c r="D17" i="1"/>
  <c r="C17" i="1"/>
  <c r="E43" i="1"/>
  <c r="E84" i="1"/>
  <c r="E83" i="1"/>
  <c r="E82" i="1"/>
  <c r="E80" i="1"/>
  <c r="E78" i="1"/>
  <c r="E77" i="1"/>
  <c r="E76" i="1"/>
  <c r="E74" i="1"/>
  <c r="E73" i="1"/>
  <c r="E72" i="1"/>
  <c r="E71" i="1"/>
  <c r="E69" i="1"/>
  <c r="E68" i="1"/>
  <c r="E67" i="1"/>
  <c r="E66" i="1"/>
  <c r="E65" i="1"/>
  <c r="E63" i="1"/>
  <c r="E62" i="1"/>
  <c r="E61" i="1"/>
  <c r="E60" i="1"/>
  <c r="E59" i="1"/>
  <c r="E58" i="1"/>
  <c r="E56" i="1"/>
  <c r="E55" i="1"/>
  <c r="E53" i="1"/>
  <c r="E52" i="1"/>
  <c r="E51" i="1"/>
  <c r="E50" i="1"/>
  <c r="E49" i="1"/>
  <c r="E48" i="1"/>
  <c r="E47" i="1"/>
  <c r="E45" i="1"/>
  <c r="E44" i="1"/>
  <c r="E40" i="1"/>
  <c r="E39" i="1"/>
  <c r="E38" i="1"/>
  <c r="E37" i="1"/>
  <c r="E35" i="1"/>
  <c r="E33" i="1"/>
  <c r="E32" i="1"/>
  <c r="E31" i="1"/>
  <c r="E30" i="1"/>
  <c r="E29" i="1"/>
  <c r="E28" i="1"/>
  <c r="E27" i="1"/>
  <c r="E26" i="1"/>
  <c r="E24" i="1"/>
  <c r="E23" i="1"/>
  <c r="E22" i="1"/>
  <c r="E19" i="1"/>
  <c r="E18" i="1"/>
  <c r="E16" i="1"/>
  <c r="E15" i="1"/>
  <c r="E13" i="1"/>
  <c r="E12" i="1"/>
  <c r="E11" i="1"/>
  <c r="E10" i="1"/>
  <c r="E9" i="1"/>
  <c r="E8" i="1"/>
  <c r="E25" i="1" l="1"/>
  <c r="E70" i="1"/>
  <c r="E7" i="1"/>
  <c r="D85" i="1"/>
  <c r="E64" i="1"/>
  <c r="E57" i="1"/>
  <c r="E46" i="1"/>
  <c r="E36" i="1"/>
  <c r="E79" i="1"/>
  <c r="E81" i="1"/>
  <c r="E41" i="1"/>
  <c r="E75" i="1"/>
  <c r="E54" i="1"/>
  <c r="C85" i="1"/>
  <c r="E20" i="1"/>
  <c r="E17" i="1"/>
  <c r="E85" i="1" l="1"/>
</calcChain>
</file>

<file path=xl/sharedStrings.xml><?xml version="1.0" encoding="utf-8"?>
<sst xmlns="http://schemas.openxmlformats.org/spreadsheetml/2006/main" count="164" uniqueCount="164">
  <si>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</si>
  <si>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</si>
  <si>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</si>
  <si>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</si>
  <si>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</si>
  <si>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</si>
  <si>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</si>
  <si>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</si>
  <si>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</si>
  <si>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</si>
  <si>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</si>
  <si>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</si>
  <si>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</si>
  <si>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</si>
  <si>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</si>
  <si>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</si>
  <si>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</si>
  <si>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</si>
  <si>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</si>
  <si>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</si>
  <si>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</si>
  <si>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</si>
  <si>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</si>
  <si>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</si>
  <si>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</si>
  <si>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</si>
  <si>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</si>
  <si>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</si>
  <si>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</si>
  <si>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</si>
  <si>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</si>
  <si>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</si>
  <si>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</si>
  <si>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</si>
  <si>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</si>
  <si>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</si>
  <si>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</si>
  <si>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</si>
  <si>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</si>
  <si>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</si>
  <si>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</si>
  <si>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</si>
  <si>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</si>
  <si>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</si>
  <si>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</si>
  <si>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</si>
  <si>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</si>
  <si>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</si>
  <si>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</si>
  <si>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</si>
  <si>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</si>
  <si>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</si>
  <si>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</si>
  <si>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</si>
  <si>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</si>
  <si>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</si>
  <si>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</si>
  <si>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</si>
  <si>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</si>
  <si>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</si>
  <si>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</si>
  <si>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</si>
  <si>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</si>
  <si>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</si>
  <si>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</si>
  <si>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</si>
  <si>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</si>
  <si>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</si>
  <si>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</si>
  <si>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</si>
  <si>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</si>
  <si>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</si>
  <si>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</si>
  <si>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</si>
  <si>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</si>
  <si>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</si>
  <si>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</si>
  <si>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</si>
  <si>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</si>
  <si>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</si>
  <si>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</si>
  <si>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</si>
  <si>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</si>
  <si>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</si>
  <si>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</si>
  <si>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</si>
  <si>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</si>
  <si>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</si>
  <si>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</si>
  <si>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</si>
  <si>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</si>
  <si>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</si>
  <si>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</si>
  <si>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</si>
  <si>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</si>
  <si>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</si>
  <si>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</si>
  <si>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</si>
  <si>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</si>
  <si>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</si>
  <si>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</si>
  <si>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</si>
  <si>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</si>
  <si>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</si>
  <si>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</si>
  <si>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</si>
  <si>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</si>
  <si>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</si>
  <si>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</si>
  <si>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</si>
  <si>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</si>
  <si>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</si>
  <si>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</si>
  <si>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</si>
  <si>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</si>
  <si>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</si>
  <si>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</si>
  <si>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</si>
  <si>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</si>
  <si>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</si>
  <si>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</si>
  <si>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</si>
  <si>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</si>
  <si>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</si>
  <si>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</si>
  <si>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</si>
  <si>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</si>
  <si>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</si>
  <si>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</si>
  <si>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</si>
  <si>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</si>
  <si>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</si>
  <si>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</si>
  <si>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</si>
  <si>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</si>
  <si>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</si>
  <si>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</si>
  <si>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</si>
  <si>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</si>
  <si>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</si>
  <si>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</si>
  <si>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</si>
  <si>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</si>
  <si>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</si>
  <si>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</si>
  <si>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</si>
  <si>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</si>
  <si>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</si>
  <si>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</si>
  <si>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</si>
  <si>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</si>
  <si>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</si>
  <si>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</si>
  <si>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</si>
  <si>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</si>
  <si>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</si>
  <si>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0601</t>
  </si>
  <si>
    <t>Уточненные бюджетные назначения
на 2022 год</t>
  </si>
  <si>
    <t>Сведения об исполнении областного бюджета Брянской области за 9 месяцев 2022 года по расходам в разрезе разделов и подразделов классификации расходов</t>
  </si>
  <si>
    <t>Кассовое исполнение
за 9 месяцев
2022 года</t>
  </si>
  <si>
    <t>Международные отношения и международное сотрудничество</t>
  </si>
  <si>
    <t>0108</t>
  </si>
  <si>
    <t>Гражданская оборона</t>
  </si>
  <si>
    <t>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</si>
</sst>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19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8">
    <xf numFmtId="0" fontId="0" fillId="0" borderId="0"/>
    <xf numFmtId="4" fontId="6" fillId="0" borderId="7">
      <alignment horizontal="right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8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3" fillId="0" borderId="0"/>
    <xf numFmtId="0" fontId="10" fillId="0" borderId="9"/>
    <xf numFmtId="0" fontId="6" fillId="0" borderId="10">
      <alignment horizontal="center"/>
    </xf>
    <xf numFmtId="0" fontId="11" fillId="0" borderId="11"/>
    <xf numFmtId="0" fontId="6" fillId="0" borderId="0">
      <alignment horizontal="left"/>
    </xf>
    <xf numFmtId="0" fontId="14" fillId="0" borderId="0">
      <alignment horizontal="center" vertical="top"/>
    </xf>
    <xf numFmtId="49" fontId="15" fillId="0" borderId="12">
      <alignment horizontal="right"/>
    </xf>
    <xf numFmtId="49" fontId="11" fillId="0" borderId="13">
      <alignment horizontal="center"/>
    </xf>
    <xf numFmtId="0" fontId="11" fillId="0" borderId="14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2">
      <alignment horizontal="right"/>
    </xf>
    <xf numFmtId="165" fontId="6" fillId="0" borderId="15">
      <alignment horizontal="center"/>
    </xf>
    <xf numFmtId="49" fontId="6" fillId="0" borderId="0"/>
    <xf numFmtId="0" fontId="6" fillId="0" borderId="0">
      <alignment horizontal="right"/>
    </xf>
    <xf numFmtId="0" fontId="6" fillId="0" borderId="16">
      <alignment horizontal="center"/>
    </xf>
    <xf numFmtId="0" fontId="6" fillId="0" borderId="8">
      <alignment wrapText="1"/>
    </xf>
    <xf numFmtId="49" fontId="6" fillId="0" borderId="17">
      <alignment horizontal="center"/>
    </xf>
    <xf numFmtId="0" fontId="6" fillId="0" borderId="18">
      <alignment wrapText="1"/>
    </xf>
    <xf numFmtId="49" fontId="6" fillId="0" borderId="15">
      <alignment horizontal="center"/>
    </xf>
    <xf numFmtId="0" fontId="6" fillId="0" borderId="19">
      <alignment horizontal="left"/>
    </xf>
    <xf numFmtId="49" fontId="6" fillId="0" borderId="19"/>
    <xf numFmtId="0" fontId="6" fillId="0" borderId="15">
      <alignment horizontal="center"/>
    </xf>
    <xf numFmtId="49" fontId="6" fillId="0" borderId="20">
      <alignment horizontal="center"/>
    </xf>
    <xf numFmtId="0" fontId="12" fillId="0" borderId="21"/>
    <xf numFmtId="49" fontId="6" fillId="0" borderId="22">
      <alignment horizontal="center" vertical="center" wrapText="1"/>
    </xf>
    <xf numFmtId="49" fontId="6" fillId="0" borderId="23">
      <alignment horizontal="center" vertical="center" wrapText="1"/>
    </xf>
    <xf numFmtId="49" fontId="6" fillId="0" borderId="7">
      <alignment horizontal="center" vertical="center" wrapText="1"/>
    </xf>
    <xf numFmtId="49" fontId="6" fillId="0" borderId="10">
      <alignment horizontal="center" vertical="center" wrapText="1"/>
    </xf>
    <xf numFmtId="0" fontId="6" fillId="0" borderId="24">
      <alignment horizontal="left" wrapText="1"/>
    </xf>
    <xf numFmtId="49" fontId="6" fillId="0" borderId="25">
      <alignment horizontal="center" wrapText="1"/>
    </xf>
    <xf numFmtId="49" fontId="6" fillId="0" borderId="26">
      <alignment horizontal="center"/>
    </xf>
    <xf numFmtId="4" fontId="6" fillId="0" borderId="22">
      <alignment horizontal="right"/>
    </xf>
    <xf numFmtId="4" fontId="6" fillId="0" borderId="27">
      <alignment horizontal="right"/>
    </xf>
    <xf numFmtId="0" fontId="6" fillId="0" borderId="28">
      <alignment horizontal="left" wrapText="1"/>
    </xf>
    <xf numFmtId="4" fontId="6" fillId="0" borderId="29">
      <alignment horizontal="right"/>
    </xf>
    <xf numFmtId="0" fontId="6" fillId="0" borderId="30">
      <alignment horizontal="left" wrapText="1" indent="1"/>
    </xf>
    <xf numFmtId="49" fontId="6" fillId="0" borderId="31">
      <alignment horizontal="center" wrapText="1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11">
      <alignment horizontal="center"/>
    </xf>
    <xf numFmtId="49" fontId="6" fillId="0" borderId="0">
      <alignment horizontal="center"/>
    </xf>
    <xf numFmtId="0" fontId="6" fillId="0" borderId="27">
      <alignment horizontal="left" wrapText="1" indent="2"/>
    </xf>
    <xf numFmtId="49" fontId="6" fillId="0" borderId="35">
      <alignment horizontal="center"/>
    </xf>
    <xf numFmtId="49" fontId="6" fillId="0" borderId="22">
      <alignment horizontal="center"/>
    </xf>
    <xf numFmtId="0" fontId="6" fillId="0" borderId="36">
      <alignment horizontal="left" wrapText="1" indent="2"/>
    </xf>
    <xf numFmtId="0" fontId="6" fillId="0" borderId="21"/>
    <xf numFmtId="0" fontId="6" fillId="3" borderId="21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8">
      <alignment horizontal="left"/>
    </xf>
    <xf numFmtId="49" fontId="6" fillId="0" borderId="8"/>
    <xf numFmtId="0" fontId="6" fillId="0" borderId="8"/>
    <xf numFmtId="0" fontId="6" fillId="0" borderId="37">
      <alignment horizontal="left" wrapText="1"/>
    </xf>
    <xf numFmtId="49" fontId="6" fillId="0" borderId="26">
      <alignment horizontal="center" wrapText="1"/>
    </xf>
    <xf numFmtId="4" fontId="6" fillId="0" borderId="7">
      <alignment horizontal="right"/>
    </xf>
    <xf numFmtId="4" fontId="6" fillId="0" borderId="38">
      <alignment horizontal="right"/>
    </xf>
    <xf numFmtId="0" fontId="6" fillId="0" borderId="39">
      <alignment horizontal="left" wrapText="1"/>
    </xf>
    <xf numFmtId="49" fontId="6" fillId="0" borderId="35">
      <alignment horizontal="center" wrapText="1"/>
    </xf>
    <xf numFmtId="49" fontId="6" fillId="0" borderId="27">
      <alignment horizontal="center"/>
    </xf>
    <xf numFmtId="0" fontId="6" fillId="0" borderId="18"/>
    <xf numFmtId="0" fontId="6" fillId="0" borderId="40"/>
    <xf numFmtId="0" fontId="8" fillId="0" borderId="36">
      <alignment horizontal="left" wrapText="1"/>
    </xf>
    <xf numFmtId="0" fontId="6" fillId="0" borderId="41">
      <alignment horizontal="center" wrapText="1"/>
    </xf>
    <xf numFmtId="49" fontId="6" fillId="0" borderId="42">
      <alignment horizontal="center" wrapText="1"/>
    </xf>
    <xf numFmtId="4" fontId="6" fillId="0" borderId="26">
      <alignment horizontal="right"/>
    </xf>
    <xf numFmtId="4" fontId="6" fillId="0" borderId="43">
      <alignment horizontal="right"/>
    </xf>
    <xf numFmtId="0" fontId="8" fillId="0" borderId="15">
      <alignment horizontal="left" wrapText="1"/>
    </xf>
    <xf numFmtId="0" fontId="11" fillId="0" borderId="21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8"/>
    <xf numFmtId="49" fontId="6" fillId="0" borderId="8">
      <alignment horizontal="left"/>
    </xf>
    <xf numFmtId="49" fontId="6" fillId="0" borderId="7">
      <alignment horizontal="center"/>
    </xf>
    <xf numFmtId="0" fontId="6" fillId="0" borderId="30">
      <alignment horizontal="left" wrapText="1"/>
    </xf>
    <xf numFmtId="49" fontId="6" fillId="0" borderId="44">
      <alignment horizontal="center"/>
    </xf>
    <xf numFmtId="0" fontId="6" fillId="0" borderId="33">
      <alignment horizontal="left" wrapText="1"/>
    </xf>
    <xf numFmtId="0" fontId="11" fillId="0" borderId="32"/>
    <xf numFmtId="0" fontId="11" fillId="0" borderId="44"/>
    <xf numFmtId="0" fontId="6" fillId="0" borderId="37">
      <alignment horizontal="left" wrapText="1" indent="1"/>
    </xf>
    <xf numFmtId="49" fontId="6" fillId="0" borderId="45">
      <alignment horizontal="center" wrapText="1"/>
    </xf>
    <xf numFmtId="0" fontId="6" fillId="0" borderId="39">
      <alignment horizontal="left" wrapText="1" indent="1"/>
    </xf>
    <xf numFmtId="0" fontId="6" fillId="0" borderId="30">
      <alignment horizontal="left" wrapText="1" indent="2"/>
    </xf>
    <xf numFmtId="0" fontId="6" fillId="0" borderId="33">
      <alignment horizontal="left" wrapText="1" indent="2"/>
    </xf>
    <xf numFmtId="49" fontId="6" fillId="0" borderId="45">
      <alignment horizontal="center"/>
    </xf>
    <xf numFmtId="0" fontId="11" fillId="0" borderId="19"/>
    <xf numFmtId="0" fontId="11" fillId="0" borderId="8"/>
    <xf numFmtId="0" fontId="8" fillId="0" borderId="23">
      <alignment horizontal="center" vertical="center" textRotation="90" wrapText="1"/>
    </xf>
    <xf numFmtId="0" fontId="6" fillId="0" borderId="22">
      <alignment horizontal="center" vertical="top" wrapText="1"/>
    </xf>
    <xf numFmtId="0" fontId="6" fillId="0" borderId="32">
      <alignment horizontal="center" vertical="top"/>
    </xf>
    <xf numFmtId="0" fontId="6" fillId="0" borderId="22">
      <alignment horizontal="center" vertical="top"/>
    </xf>
    <xf numFmtId="49" fontId="6" fillId="0" borderId="22">
      <alignment horizontal="center" vertical="top" wrapText="1"/>
    </xf>
    <xf numFmtId="0" fontId="8" fillId="0" borderId="46"/>
    <xf numFmtId="49" fontId="8" fillId="0" borderId="25">
      <alignment horizontal="center"/>
    </xf>
    <xf numFmtId="0" fontId="12" fillId="0" borderId="14"/>
    <xf numFmtId="49" fontId="16" fillId="0" borderId="47">
      <alignment horizontal="left" vertical="center" wrapText="1"/>
    </xf>
    <xf numFmtId="49" fontId="8" fillId="0" borderId="35">
      <alignment horizontal="center" vertical="center" wrapText="1"/>
    </xf>
    <xf numFmtId="49" fontId="6" fillId="0" borderId="48">
      <alignment horizontal="left" vertical="center" wrapText="1" indent="2"/>
    </xf>
    <xf numFmtId="49" fontId="6" fillId="0" borderId="31">
      <alignment horizontal="center" vertical="center" wrapText="1"/>
    </xf>
    <xf numFmtId="0" fontId="6" fillId="0" borderId="32"/>
    <xf numFmtId="4" fontId="6" fillId="0" borderId="32">
      <alignment horizontal="right"/>
    </xf>
    <xf numFmtId="4" fontId="6" fillId="0" borderId="44">
      <alignment horizontal="right"/>
    </xf>
    <xf numFmtId="49" fontId="6" fillId="0" borderId="49">
      <alignment horizontal="left" vertical="center" wrapText="1" indent="3"/>
    </xf>
    <xf numFmtId="49" fontId="6" fillId="0" borderId="45">
      <alignment horizontal="center" vertical="center" wrapText="1"/>
    </xf>
    <xf numFmtId="49" fontId="6" fillId="0" borderId="47">
      <alignment horizontal="left" vertical="center" wrapText="1" indent="3"/>
    </xf>
    <xf numFmtId="49" fontId="6" fillId="0" borderId="35">
      <alignment horizontal="center" vertical="center" wrapText="1"/>
    </xf>
    <xf numFmtId="49" fontId="6" fillId="0" borderId="50">
      <alignment horizontal="left" vertical="center" wrapText="1" indent="3"/>
    </xf>
    <xf numFmtId="0" fontId="16" fillId="0" borderId="46">
      <alignment horizontal="left" vertical="center" wrapText="1"/>
    </xf>
    <xf numFmtId="49" fontId="6" fillId="0" borderId="51">
      <alignment horizontal="center" vertical="center" wrapText="1"/>
    </xf>
    <xf numFmtId="4" fontId="6" fillId="0" borderId="10">
      <alignment horizontal="right"/>
    </xf>
    <xf numFmtId="4" fontId="6" fillId="0" borderId="52">
      <alignment horizontal="right"/>
    </xf>
    <xf numFmtId="0" fontId="8" fillId="0" borderId="19">
      <alignment horizontal="center" vertical="center" textRotation="90" wrapText="1"/>
    </xf>
    <xf numFmtId="49" fontId="6" fillId="0" borderId="19">
      <alignment horizontal="left" vertical="center" wrapText="1" indent="3"/>
    </xf>
    <xf numFmtId="49" fontId="6" fillId="0" borderId="21">
      <alignment horizontal="center" vertical="center" wrapText="1"/>
    </xf>
    <xf numFmtId="4" fontId="6" fillId="0" borderId="21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8">
      <alignment horizontal="center" vertical="center" textRotation="90" wrapText="1"/>
    </xf>
    <xf numFmtId="49" fontId="6" fillId="0" borderId="8">
      <alignment horizontal="left" vertical="center" wrapText="1" indent="3"/>
    </xf>
    <xf numFmtId="49" fontId="6" fillId="0" borderId="8">
      <alignment horizontal="center" vertical="center" wrapText="1"/>
    </xf>
    <xf numFmtId="4" fontId="6" fillId="0" borderId="8">
      <alignment horizontal="right"/>
    </xf>
    <xf numFmtId="49" fontId="6" fillId="0" borderId="32">
      <alignment horizontal="center" vertical="center" wrapText="1"/>
    </xf>
    <xf numFmtId="0" fontId="16" fillId="0" borderId="53">
      <alignment horizontal="left" vertical="center" wrapText="1"/>
    </xf>
    <xf numFmtId="49" fontId="8" fillId="0" borderId="25">
      <alignment horizontal="center" vertical="center" wrapText="1"/>
    </xf>
    <xf numFmtId="4" fontId="6" fillId="0" borderId="54">
      <alignment horizontal="right"/>
    </xf>
    <xf numFmtId="49" fontId="6" fillId="0" borderId="55">
      <alignment horizontal="left" vertical="center" wrapText="1" indent="2"/>
    </xf>
    <xf numFmtId="0" fontId="6" fillId="0" borderId="34"/>
    <xf numFmtId="0" fontId="6" fillId="0" borderId="27"/>
    <xf numFmtId="49" fontId="6" fillId="0" borderId="56">
      <alignment horizontal="left" vertical="center" wrapText="1" indent="3"/>
    </xf>
    <xf numFmtId="4" fontId="6" fillId="0" borderId="57">
      <alignment horizontal="right"/>
    </xf>
    <xf numFmtId="49" fontId="6" fillId="0" borderId="58">
      <alignment horizontal="left" vertical="center" wrapText="1" indent="3"/>
    </xf>
    <xf numFmtId="49" fontId="6" fillId="0" borderId="59">
      <alignment horizontal="left" vertical="center" wrapText="1" indent="3"/>
    </xf>
    <xf numFmtId="49" fontId="6" fillId="0" borderId="60">
      <alignment horizontal="center" vertical="center" wrapText="1"/>
    </xf>
    <xf numFmtId="4" fontId="6" fillId="0" borderId="61">
      <alignment horizontal="right"/>
    </xf>
    <xf numFmtId="0" fontId="8" fillId="0" borderId="19">
      <alignment horizontal="center" vertical="center" textRotation="90"/>
    </xf>
    <xf numFmtId="4" fontId="6" fillId="0" borderId="0">
      <alignment horizontal="right"/>
    </xf>
    <xf numFmtId="0" fontId="8" fillId="0" borderId="8">
      <alignment horizontal="center" vertical="center" textRotation="90"/>
    </xf>
    <xf numFmtId="0" fontId="8" fillId="0" borderId="23">
      <alignment horizontal="center" vertical="center" textRotation="90"/>
    </xf>
    <xf numFmtId="0" fontId="6" fillId="0" borderId="44"/>
    <xf numFmtId="49" fontId="6" fillId="0" borderId="62">
      <alignment horizontal="center" vertical="center" wrapText="1"/>
    </xf>
    <xf numFmtId="0" fontId="6" fillId="0" borderId="63"/>
    <xf numFmtId="0" fontId="6" fillId="0" borderId="64"/>
    <xf numFmtId="0" fontId="8" fillId="0" borderId="22">
      <alignment horizontal="center" vertical="center" textRotation="90"/>
    </xf>
    <xf numFmtId="49" fontId="16" fillId="0" borderId="53">
      <alignment horizontal="left" vertical="center" wrapText="1"/>
    </xf>
    <xf numFmtId="0" fontId="8" fillId="0" borderId="45">
      <alignment horizontal="center" vertical="center"/>
    </xf>
    <xf numFmtId="0" fontId="6" fillId="0" borderId="31">
      <alignment horizontal="center" vertical="center"/>
    </xf>
    <xf numFmtId="0" fontId="6" fillId="0" borderId="45">
      <alignment horizontal="center" vertical="center"/>
    </xf>
    <xf numFmtId="0" fontId="6" fillId="0" borderId="35">
      <alignment horizontal="center" vertical="center"/>
    </xf>
    <xf numFmtId="0" fontId="6" fillId="0" borderId="51">
      <alignment horizontal="center" vertical="center"/>
    </xf>
    <xf numFmtId="0" fontId="8" fillId="0" borderId="25">
      <alignment horizontal="center" vertical="center"/>
    </xf>
    <xf numFmtId="49" fontId="8" fillId="0" borderId="35">
      <alignment horizontal="center" vertical="center"/>
    </xf>
    <xf numFmtId="49" fontId="6" fillId="0" borderId="62">
      <alignment horizontal="center" vertical="center"/>
    </xf>
    <xf numFmtId="49" fontId="6" fillId="0" borderId="45">
      <alignment horizontal="center" vertical="center"/>
    </xf>
    <xf numFmtId="49" fontId="6" fillId="0" borderId="35">
      <alignment horizontal="center" vertical="center"/>
    </xf>
    <xf numFmtId="49" fontId="6" fillId="0" borderId="51">
      <alignment horizontal="center" vertical="center"/>
    </xf>
    <xf numFmtId="49" fontId="6" fillId="0" borderId="8">
      <alignment horizontal="center" wrapText="1"/>
    </xf>
    <xf numFmtId="0" fontId="6" fillId="0" borderId="8">
      <alignment horizontal="center"/>
    </xf>
    <xf numFmtId="49" fontId="6" fillId="0" borderId="0">
      <alignment horizontal="left"/>
    </xf>
    <xf numFmtId="0" fontId="6" fillId="0" borderId="19">
      <alignment horizontal="center"/>
    </xf>
    <xf numFmtId="49" fontId="6" fillId="0" borderId="19">
      <alignment horizontal="center"/>
    </xf>
    <xf numFmtId="0" fontId="17" fillId="0" borderId="8">
      <alignment wrapText="1"/>
    </xf>
    <xf numFmtId="0" fontId="18" fillId="0" borderId="8"/>
    <xf numFmtId="0" fontId="17" fillId="0" borderId="22">
      <alignment wrapText="1"/>
    </xf>
    <xf numFmtId="0" fontId="17" fillId="0" borderId="19">
      <alignment wrapText="1"/>
    </xf>
    <xf numFmtId="0" fontId="18" fillId="0" borderId="19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1" fillId="4" borderId="0"/>
    <xf numFmtId="0" fontId="12" fillId="0" borderId="0"/>
  </cellStyleXfs>
  <cellXfs count="29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88">
    <cellStyle name="br" xfId="183"/>
    <cellStyle name="col" xfId="182"/>
    <cellStyle name="style0" xfId="184"/>
    <cellStyle name="td" xfId="185"/>
    <cellStyle name="tr" xfId="181"/>
    <cellStyle name="xl100" xfId="66"/>
    <cellStyle name="xl101" xfId="71"/>
    <cellStyle name="xl102" xfId="81"/>
    <cellStyle name="xl103" xfId="85"/>
    <cellStyle name="xl104" xfId="93"/>
    <cellStyle name="xl105" xfId="88"/>
    <cellStyle name="xl106" xfId="96"/>
    <cellStyle name="xl107" xfId="99"/>
    <cellStyle name="xl108" xfId="83"/>
    <cellStyle name="xl109" xfId="86"/>
    <cellStyle name="xl110" xfId="94"/>
    <cellStyle name="xl111" xfId="98"/>
    <cellStyle name="xl112" xfId="84"/>
    <cellStyle name="xl113" xfId="87"/>
    <cellStyle name="xl114" xfId="89"/>
    <cellStyle name="xl115" xfId="95"/>
    <cellStyle name="xl116" xfId="90"/>
    <cellStyle name="xl117" xfId="97"/>
    <cellStyle name="xl118" xfId="91"/>
    <cellStyle name="xl119" xfId="92"/>
    <cellStyle name="xl120" xfId="101"/>
    <cellStyle name="xl121" xfId="125"/>
    <cellStyle name="xl122" xfId="129"/>
    <cellStyle name="xl123" xfId="133"/>
    <cellStyle name="xl124" xfId="150"/>
    <cellStyle name="xl125" xfId="152"/>
    <cellStyle name="xl126" xfId="153"/>
    <cellStyle name="xl127" xfId="100"/>
    <cellStyle name="xl128" xfId="158"/>
    <cellStyle name="xl129" xfId="176"/>
    <cellStyle name="xl130" xfId="179"/>
    <cellStyle name="xl131" xfId="102"/>
    <cellStyle name="xl132" xfId="106"/>
    <cellStyle name="xl133" xfId="109"/>
    <cellStyle name="xl134" xfId="111"/>
    <cellStyle name="xl135" xfId="116"/>
    <cellStyle name="xl136" xfId="118"/>
    <cellStyle name="xl137" xfId="120"/>
    <cellStyle name="xl138" xfId="121"/>
    <cellStyle name="xl139" xfId="126"/>
    <cellStyle name="xl140" xfId="130"/>
    <cellStyle name="xl141" xfId="134"/>
    <cellStyle name="xl142" xfId="138"/>
    <cellStyle name="xl143" xfId="141"/>
    <cellStyle name="xl144" xfId="144"/>
    <cellStyle name="xl145" xfId="146"/>
    <cellStyle name="xl146" xfId="147"/>
    <cellStyle name="xl147" xfId="159"/>
    <cellStyle name="xl148" xfId="107"/>
    <cellStyle name="xl149" xfId="110"/>
    <cellStyle name="xl150" xfId="112"/>
    <cellStyle name="xl151" xfId="117"/>
    <cellStyle name="xl152" xfId="119"/>
    <cellStyle name="xl153" xfId="122"/>
    <cellStyle name="xl154" xfId="127"/>
    <cellStyle name="xl155" xfId="131"/>
    <cellStyle name="xl156" xfId="135"/>
    <cellStyle name="xl157" xfId="137"/>
    <cellStyle name="xl158" xfId="139"/>
    <cellStyle name="xl159" xfId="148"/>
    <cellStyle name="xl160" xfId="155"/>
    <cellStyle name="xl161" xfId="160"/>
    <cellStyle name="xl162" xfId="161"/>
    <cellStyle name="xl163" xfId="162"/>
    <cellStyle name="xl164" xfId="163"/>
    <cellStyle name="xl165" xfId="164"/>
    <cellStyle name="xl166" xfId="165"/>
    <cellStyle name="xl167" xfId="166"/>
    <cellStyle name="xl168" xfId="167"/>
    <cellStyle name="xl169" xfId="168"/>
    <cellStyle name="xl170" xfId="169"/>
    <cellStyle name="xl171" xfId="170"/>
    <cellStyle name="xl172" xfId="105"/>
    <cellStyle name="xl173" xfId="113"/>
    <cellStyle name="xl174" xfId="123"/>
    <cellStyle name="xl175" xfId="128"/>
    <cellStyle name="xl176" xfId="132"/>
    <cellStyle name="xl177" xfId="136"/>
    <cellStyle name="xl178" xfId="151"/>
    <cellStyle name="xl179" xfId="114"/>
    <cellStyle name="xl180" xfId="156"/>
    <cellStyle name="xl181" xfId="171"/>
    <cellStyle name="xl182" xfId="174"/>
    <cellStyle name="xl183" xfId="177"/>
    <cellStyle name="xl184" xfId="180"/>
    <cellStyle name="xl185" xfId="172"/>
    <cellStyle name="xl186" xfId="175"/>
    <cellStyle name="xl187" xfId="173"/>
    <cellStyle name="xl188" xfId="103"/>
    <cellStyle name="xl189" xfId="140"/>
    <cellStyle name="xl190" xfId="142"/>
    <cellStyle name="xl191" xfId="145"/>
    <cellStyle name="xl192" xfId="149"/>
    <cellStyle name="xl193" xfId="154"/>
    <cellStyle name="xl194" xfId="115"/>
    <cellStyle name="xl195" xfId="157"/>
    <cellStyle name="xl196" xfId="124"/>
    <cellStyle name="xl197" xfId="178"/>
    <cellStyle name="xl198" xfId="104"/>
    <cellStyle name="xl199" xfId="143"/>
    <cellStyle name="xl200" xfId="108"/>
    <cellStyle name="xl21" xfId="186"/>
    <cellStyle name="xl22" xfId="3"/>
    <cellStyle name="xl23" xfId="10"/>
    <cellStyle name="xl24" xfId="14"/>
    <cellStyle name="xl25" xfId="21"/>
    <cellStyle name="xl26" xfId="9"/>
    <cellStyle name="xl27" xfId="7"/>
    <cellStyle name="xl28" xfId="37"/>
    <cellStyle name="xl29" xfId="41"/>
    <cellStyle name="xl30" xfId="48"/>
    <cellStyle name="xl31" xfId="55"/>
    <cellStyle name="xl32" xfId="187"/>
    <cellStyle name="xl33" xfId="15"/>
    <cellStyle name="xl34" xfId="32"/>
    <cellStyle name="xl35" xfId="42"/>
    <cellStyle name="xl36" xfId="49"/>
    <cellStyle name="xl37" xfId="56"/>
    <cellStyle name="xl38" xfId="59"/>
    <cellStyle name="xl39" xfId="33"/>
    <cellStyle name="xl40" xfId="25"/>
    <cellStyle name="xl41" xfId="43"/>
    <cellStyle name="xl42" xfId="50"/>
    <cellStyle name="xl43" xfId="57"/>
    <cellStyle name="xl44" xfId="39"/>
    <cellStyle name="xl45" xfId="40"/>
    <cellStyle name="xl46" xfId="44"/>
    <cellStyle name="xl47" xfId="61"/>
    <cellStyle name="xl48" xfId="4"/>
    <cellStyle name="xl49" xfId="22"/>
    <cellStyle name="xl50" xfId="28"/>
    <cellStyle name="xl51" xfId="30"/>
    <cellStyle name="xl52" xfId="11"/>
    <cellStyle name="xl53" xfId="16"/>
    <cellStyle name="xl54" xfId="23"/>
    <cellStyle name="xl55" xfId="5"/>
    <cellStyle name="xl56" xfId="36"/>
    <cellStyle name="xl57" xfId="12"/>
    <cellStyle name="xl58" xfId="17"/>
    <cellStyle name="xl59" xfId="24"/>
    <cellStyle name="xl60" xfId="27"/>
    <cellStyle name="xl61" xfId="29"/>
    <cellStyle name="xl62" xfId="31"/>
    <cellStyle name="xl63" xfId="34"/>
    <cellStyle name="xl64" xfId="35"/>
    <cellStyle name="xl65" xfId="6"/>
    <cellStyle name="xl66" xfId="13"/>
    <cellStyle name="xl67" xfId="18"/>
    <cellStyle name="xl68" xfId="45"/>
    <cellStyle name="xl69" xfId="8"/>
    <cellStyle name="xl70" xfId="19"/>
    <cellStyle name="xl71" xfId="26"/>
    <cellStyle name="xl72" xfId="38"/>
    <cellStyle name="xl73" xfId="46"/>
    <cellStyle name="xl74" xfId="51"/>
    <cellStyle name="xl75" xfId="58"/>
    <cellStyle name="xl76" xfId="60"/>
    <cellStyle name="xl77" xfId="20"/>
    <cellStyle name="xl78" xfId="47"/>
    <cellStyle name="xl79" xfId="52"/>
    <cellStyle name="xl80" xfId="53"/>
    <cellStyle name="xl81" xfId="54"/>
    <cellStyle name="xl82" xfId="62"/>
    <cellStyle name="xl83" xfId="64"/>
    <cellStyle name="xl84" xfId="67"/>
    <cellStyle name="xl85" xfId="74"/>
    <cellStyle name="xl86" xfId="76"/>
    <cellStyle name="xl87" xfId="63"/>
    <cellStyle name="xl88" xfId="72"/>
    <cellStyle name="xl89" xfId="75"/>
    <cellStyle name="xl90" xfId="77"/>
    <cellStyle name="xl91" xfId="82"/>
    <cellStyle name="xl92" xfId="68"/>
    <cellStyle name="xl93" xfId="78"/>
    <cellStyle name="xl94" xfId="65"/>
    <cellStyle name="xl95" xfId="69"/>
    <cellStyle name="xl96" xfId="1"/>
    <cellStyle name="xl96 2" xfId="79"/>
    <cellStyle name="xl97" xfId="70"/>
    <cellStyle name="xl98" xfId="73"/>
    <cellStyle name="xl99" xfId="80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85"/>
  <sheetViews>
    <sheetView tabSelected="1" view="pageBreakPreview" topLeftCell="A56" zoomScaleNormal="100" zoomScaleSheetLayoutView="100" workbookViewId="0">
      <selection activeCell="D85" sqref="D85"/>
    </sheetView>
  </sheetViews>
  <sheetFormatPr defaultRowHeight="14.4" x14ac:dyDescent="0.3"/>
  <cols>
    <col min="1" max="1" width="58.21875" customWidth="1"/>
    <col min="2" max="2" width="7.88671875" customWidth="1"/>
    <col min="3" max="4" width="19.88671875" customWidth="1"/>
    <col min="5" max="5" width="14.6640625" customWidth="1"/>
  </cols>
  <sheetData>
    <row r="1" spans="1:5" x14ac:dyDescent="0.3">
      <c r="A1" s="18"/>
      <c r="B1" s="18"/>
      <c r="C1" s="18"/>
      <c r="D1" s="18"/>
    </row>
    <row r="2" spans="1:5" s="3" customFormat="1" ht="40.5" customHeight="1" x14ac:dyDescent="0.3">
      <c r="A2" s="23" t="s">
        <v>158</v>
      </c>
      <c r="B2" s="23"/>
      <c r="C2" s="23"/>
      <c r="D2" s="23"/>
      <c r="E2" s="23"/>
    </row>
    <row r="3" spans="1:5" s="3" customFormat="1" ht="15.6" x14ac:dyDescent="0.3">
      <c r="A3" s="4"/>
      <c r="B3" s="4"/>
      <c r="C3" s="19"/>
      <c r="D3" s="19"/>
      <c r="E3" s="5" t="s">
        <v>146</v>
      </c>
    </row>
    <row r="4" spans="1:5" s="3" customFormat="1" ht="22.5" customHeight="1" x14ac:dyDescent="0.3">
      <c r="A4" s="26" t="s">
        <v>142</v>
      </c>
      <c r="B4" s="26" t="s">
        <v>143</v>
      </c>
      <c r="C4" s="20" t="s">
        <v>157</v>
      </c>
      <c r="D4" s="20" t="s">
        <v>159</v>
      </c>
      <c r="E4" s="20" t="s">
        <v>145</v>
      </c>
    </row>
    <row r="5" spans="1:5" s="3" customFormat="1" ht="25.5" customHeight="1" x14ac:dyDescent="0.3">
      <c r="A5" s="27"/>
      <c r="B5" s="27"/>
      <c r="C5" s="21"/>
      <c r="D5" s="21"/>
      <c r="E5" s="21"/>
    </row>
    <row r="6" spans="1:5" s="3" customFormat="1" ht="31.5" customHeight="1" x14ac:dyDescent="0.3">
      <c r="A6" s="28"/>
      <c r="B6" s="28"/>
      <c r="C6" s="22"/>
      <c r="D6" s="22"/>
      <c r="E6" s="22"/>
    </row>
    <row r="7" spans="1:5" ht="18" customHeight="1" x14ac:dyDescent="0.3">
      <c r="A7" s="11" t="s">
        <v>98</v>
      </c>
      <c r="B7" s="12" t="s">
        <v>6</v>
      </c>
      <c r="C7" s="6">
        <f>SUM(C8:C16)</f>
        <v>3339626508.04</v>
      </c>
      <c r="D7" s="6">
        <f>SUM(D8:D16)</f>
        <v>1329961724.98</v>
      </c>
      <c r="E7" s="7">
        <f>D7/C7*100</f>
        <v>39.823666562059479</v>
      </c>
    </row>
    <row r="8" spans="1:5" ht="31.2" x14ac:dyDescent="0.3">
      <c r="A8" s="10" t="s">
        <v>132</v>
      </c>
      <c r="B8" s="13" t="s">
        <v>39</v>
      </c>
      <c r="C8" s="14">
        <v>7136821</v>
      </c>
      <c r="D8" s="14">
        <v>3967804.07</v>
      </c>
      <c r="E8" s="8">
        <f t="shared" ref="E8:E74" si="0">D8/C8*100</f>
        <v>55.596239137845828</v>
      </c>
    </row>
    <row r="9" spans="1:5" ht="50.4" customHeight="1" x14ac:dyDescent="0.3">
      <c r="A9" s="10" t="s">
        <v>87</v>
      </c>
      <c r="B9" s="13" t="s">
        <v>52</v>
      </c>
      <c r="C9" s="14">
        <v>173262535</v>
      </c>
      <c r="D9" s="14">
        <v>117010939.26000001</v>
      </c>
      <c r="E9" s="8">
        <f t="shared" si="0"/>
        <v>67.533895461012392</v>
      </c>
    </row>
    <row r="10" spans="1:5" ht="54.6" customHeight="1" x14ac:dyDescent="0.3">
      <c r="A10" s="10" t="s">
        <v>17</v>
      </c>
      <c r="B10" s="13" t="s">
        <v>69</v>
      </c>
      <c r="C10" s="14">
        <v>360099259</v>
      </c>
      <c r="D10" s="14">
        <v>232239848.75</v>
      </c>
      <c r="E10" s="8">
        <f t="shared" si="0"/>
        <v>64.493287043948072</v>
      </c>
    </row>
    <row r="11" spans="1:5" ht="15.6" x14ac:dyDescent="0.3">
      <c r="A11" s="10" t="s">
        <v>29</v>
      </c>
      <c r="B11" s="13" t="s">
        <v>85</v>
      </c>
      <c r="C11" s="14">
        <v>352803875.12</v>
      </c>
      <c r="D11" s="14">
        <v>208923161.38</v>
      </c>
      <c r="E11" s="8">
        <f t="shared" si="0"/>
        <v>59.217932713731805</v>
      </c>
    </row>
    <row r="12" spans="1:5" ht="46.8" x14ac:dyDescent="0.3">
      <c r="A12" s="10" t="s">
        <v>78</v>
      </c>
      <c r="B12" s="13" t="s">
        <v>102</v>
      </c>
      <c r="C12" s="14">
        <v>157554767</v>
      </c>
      <c r="D12" s="14">
        <v>112265585.83</v>
      </c>
      <c r="E12" s="8">
        <f t="shared" si="0"/>
        <v>71.254959762658274</v>
      </c>
    </row>
    <row r="13" spans="1:5" ht="15.6" x14ac:dyDescent="0.3">
      <c r="A13" s="10" t="s">
        <v>10</v>
      </c>
      <c r="B13" s="13" t="s">
        <v>115</v>
      </c>
      <c r="C13" s="14">
        <v>44289186</v>
      </c>
      <c r="D13" s="14">
        <v>30238454.739999998</v>
      </c>
      <c r="E13" s="8">
        <f t="shared" si="0"/>
        <v>68.275029349150827</v>
      </c>
    </row>
    <row r="14" spans="1:5" s="17" customFormat="1" ht="31.2" x14ac:dyDescent="0.3">
      <c r="A14" s="10" t="s">
        <v>160</v>
      </c>
      <c r="B14" s="13" t="s">
        <v>161</v>
      </c>
      <c r="C14" s="14">
        <v>408114854.25999999</v>
      </c>
      <c r="D14" s="14">
        <v>155186075.61000001</v>
      </c>
      <c r="E14" s="8">
        <f t="shared" si="0"/>
        <v>38.025098569711645</v>
      </c>
    </row>
    <row r="15" spans="1:5" ht="15.6" x14ac:dyDescent="0.3">
      <c r="A15" s="10" t="s">
        <v>139</v>
      </c>
      <c r="B15" s="13" t="s">
        <v>120</v>
      </c>
      <c r="C15" s="14">
        <v>247973622.52000001</v>
      </c>
      <c r="D15" s="14">
        <v>0</v>
      </c>
      <c r="E15" s="8">
        <f t="shared" si="0"/>
        <v>0</v>
      </c>
    </row>
    <row r="16" spans="1:5" ht="15.6" x14ac:dyDescent="0.3">
      <c r="A16" s="10" t="s">
        <v>95</v>
      </c>
      <c r="B16" s="13" t="s">
        <v>8</v>
      </c>
      <c r="C16" s="14">
        <v>1588391588.1400001</v>
      </c>
      <c r="D16" s="14">
        <v>470129855.33999997</v>
      </c>
      <c r="E16" s="8">
        <f t="shared" si="0"/>
        <v>29.597856023055375</v>
      </c>
    </row>
    <row r="17" spans="1:5" ht="15.6" x14ac:dyDescent="0.3">
      <c r="A17" s="11" t="s">
        <v>128</v>
      </c>
      <c r="B17" s="12" t="s">
        <v>129</v>
      </c>
      <c r="C17" s="6">
        <f>C18+C19</f>
        <v>243479078.27000001</v>
      </c>
      <c r="D17" s="6">
        <f>D18+D19</f>
        <v>126192252.55</v>
      </c>
      <c r="E17" s="7">
        <f t="shared" si="0"/>
        <v>51.828786870164777</v>
      </c>
    </row>
    <row r="18" spans="1:5" ht="15.6" x14ac:dyDescent="0.3">
      <c r="A18" s="10" t="s">
        <v>126</v>
      </c>
      <c r="B18" s="13" t="s">
        <v>26</v>
      </c>
      <c r="C18" s="14">
        <v>33806900</v>
      </c>
      <c r="D18" s="14">
        <v>24821994.84</v>
      </c>
      <c r="E18" s="8">
        <f t="shared" si="0"/>
        <v>73.422865864660764</v>
      </c>
    </row>
    <row r="19" spans="1:5" ht="15.6" x14ac:dyDescent="0.3">
      <c r="A19" s="10" t="s">
        <v>24</v>
      </c>
      <c r="B19" s="13" t="s">
        <v>46</v>
      </c>
      <c r="C19" s="14">
        <v>209672178.27000001</v>
      </c>
      <c r="D19" s="14">
        <v>101370257.70999999</v>
      </c>
      <c r="E19" s="8">
        <f t="shared" si="0"/>
        <v>48.347023694990675</v>
      </c>
    </row>
    <row r="20" spans="1:5" ht="31.2" x14ac:dyDescent="0.3">
      <c r="A20" s="11" t="s">
        <v>21</v>
      </c>
      <c r="B20" s="12" t="s">
        <v>101</v>
      </c>
      <c r="C20" s="6">
        <f>C21+C22+C23+C24</f>
        <v>917210908.13999999</v>
      </c>
      <c r="D20" s="6">
        <f>D21+D22+D23+D24</f>
        <v>553122642.57999992</v>
      </c>
      <c r="E20" s="7">
        <f t="shared" si="0"/>
        <v>60.30484784591912</v>
      </c>
    </row>
    <row r="21" spans="1:5" s="17" customFormat="1" ht="15.6" x14ac:dyDescent="0.3">
      <c r="A21" s="10" t="s">
        <v>162</v>
      </c>
      <c r="B21" s="13" t="s">
        <v>163</v>
      </c>
      <c r="C21" s="14">
        <v>6991286</v>
      </c>
      <c r="D21" s="14">
        <v>0</v>
      </c>
      <c r="E21" s="8">
        <f t="shared" si="0"/>
        <v>0</v>
      </c>
    </row>
    <row r="22" spans="1:5" ht="46.8" x14ac:dyDescent="0.3">
      <c r="A22" s="10" t="s">
        <v>154</v>
      </c>
      <c r="B22" s="13" t="s">
        <v>49</v>
      </c>
      <c r="C22" s="14">
        <v>636234633</v>
      </c>
      <c r="D22" s="14">
        <v>394037720.81999999</v>
      </c>
      <c r="E22" s="8">
        <f t="shared" si="0"/>
        <v>61.932768255952517</v>
      </c>
    </row>
    <row r="23" spans="1:5" ht="15.6" x14ac:dyDescent="0.3">
      <c r="A23" s="10" t="s">
        <v>82</v>
      </c>
      <c r="B23" s="13" t="s">
        <v>67</v>
      </c>
      <c r="C23" s="14">
        <v>2200000</v>
      </c>
      <c r="D23" s="14">
        <v>1472000</v>
      </c>
      <c r="E23" s="8">
        <f t="shared" si="0"/>
        <v>66.909090909090907</v>
      </c>
    </row>
    <row r="24" spans="1:5" ht="31.2" x14ac:dyDescent="0.3">
      <c r="A24" s="10" t="s">
        <v>111</v>
      </c>
      <c r="B24" s="13" t="s">
        <v>109</v>
      </c>
      <c r="C24" s="14">
        <v>271784989.13999999</v>
      </c>
      <c r="D24" s="14">
        <v>157612921.75999999</v>
      </c>
      <c r="E24" s="8">
        <f t="shared" si="0"/>
        <v>57.991768514784134</v>
      </c>
    </row>
    <row r="25" spans="1:5" ht="15.6" x14ac:dyDescent="0.3">
      <c r="A25" s="11" t="s">
        <v>130</v>
      </c>
      <c r="B25" s="12" t="s">
        <v>71</v>
      </c>
      <c r="C25" s="6">
        <f>C26+C27+C28+C29+C30+C31+C32+C33+C34+C35</f>
        <v>27107351551.230003</v>
      </c>
      <c r="D25" s="6">
        <f>D26+D27+D28+D29+D30+D31+D32+D33+D34+D35</f>
        <v>15169582503.4</v>
      </c>
      <c r="E25" s="7">
        <f t="shared" si="0"/>
        <v>55.961138345555838</v>
      </c>
    </row>
    <row r="26" spans="1:5" ht="15.6" x14ac:dyDescent="0.3">
      <c r="A26" s="10" t="s">
        <v>106</v>
      </c>
      <c r="B26" s="13" t="s">
        <v>83</v>
      </c>
      <c r="C26" s="14">
        <v>499240929</v>
      </c>
      <c r="D26" s="14">
        <v>222043659.19</v>
      </c>
      <c r="E26" s="8">
        <f t="shared" si="0"/>
        <v>44.476253105842609</v>
      </c>
    </row>
    <row r="27" spans="1:5" ht="15.6" x14ac:dyDescent="0.3">
      <c r="A27" s="10" t="s">
        <v>36</v>
      </c>
      <c r="B27" s="13" t="s">
        <v>138</v>
      </c>
      <c r="C27" s="14">
        <v>200000</v>
      </c>
      <c r="D27" s="14">
        <v>200000</v>
      </c>
      <c r="E27" s="8">
        <f t="shared" si="0"/>
        <v>100</v>
      </c>
    </row>
    <row r="28" spans="1:5" ht="15.6" x14ac:dyDescent="0.3">
      <c r="A28" s="10" t="s">
        <v>54</v>
      </c>
      <c r="B28" s="13" t="s">
        <v>2</v>
      </c>
      <c r="C28" s="14">
        <v>10098736767.370001</v>
      </c>
      <c r="D28" s="14">
        <v>5710908671.54</v>
      </c>
      <c r="E28" s="8">
        <f t="shared" si="0"/>
        <v>56.550723155716867</v>
      </c>
    </row>
    <row r="29" spans="1:5" ht="15.6" x14ac:dyDescent="0.3">
      <c r="A29" s="10" t="s">
        <v>93</v>
      </c>
      <c r="B29" s="13" t="s">
        <v>15</v>
      </c>
      <c r="C29" s="14">
        <v>84349316.519999996</v>
      </c>
      <c r="D29" s="14">
        <v>496584.45</v>
      </c>
      <c r="E29" s="8">
        <f t="shared" si="0"/>
        <v>0.58872373895555541</v>
      </c>
    </row>
    <row r="30" spans="1:5" ht="15.6" x14ac:dyDescent="0.3">
      <c r="A30" s="10" t="s">
        <v>116</v>
      </c>
      <c r="B30" s="13" t="s">
        <v>35</v>
      </c>
      <c r="C30" s="14">
        <v>663665397.5</v>
      </c>
      <c r="D30" s="14">
        <v>450189195.05000001</v>
      </c>
      <c r="E30" s="8">
        <f t="shared" si="0"/>
        <v>67.83376031744973</v>
      </c>
    </row>
    <row r="31" spans="1:5" ht="15.6" x14ac:dyDescent="0.3">
      <c r="A31" s="10" t="s">
        <v>33</v>
      </c>
      <c r="B31" s="13" t="s">
        <v>53</v>
      </c>
      <c r="C31" s="14">
        <v>4154313905.1399999</v>
      </c>
      <c r="D31" s="14">
        <v>1823532572.21</v>
      </c>
      <c r="E31" s="8">
        <f t="shared" si="0"/>
        <v>43.894915354224949</v>
      </c>
    </row>
    <row r="32" spans="1:5" ht="15.6" x14ac:dyDescent="0.3">
      <c r="A32" s="10" t="s">
        <v>122</v>
      </c>
      <c r="B32" s="13" t="s">
        <v>64</v>
      </c>
      <c r="C32" s="14">
        <v>10792782167.23</v>
      </c>
      <c r="D32" s="14">
        <v>6441725092.3299999</v>
      </c>
      <c r="E32" s="8">
        <f t="shared" si="0"/>
        <v>59.685491586117024</v>
      </c>
    </row>
    <row r="33" spans="1:5" ht="15.6" x14ac:dyDescent="0.3">
      <c r="A33" s="10" t="s">
        <v>28</v>
      </c>
      <c r="B33" s="13" t="s">
        <v>22</v>
      </c>
      <c r="C33" s="14">
        <v>63577214</v>
      </c>
      <c r="D33" s="14">
        <v>19290842.98</v>
      </c>
      <c r="E33" s="8">
        <f t="shared" si="0"/>
        <v>30.342384899092938</v>
      </c>
    </row>
    <row r="34" spans="1:5" s="15" customFormat="1" ht="31.2" x14ac:dyDescent="0.3">
      <c r="A34" s="10" t="s">
        <v>150</v>
      </c>
      <c r="B34" s="13" t="s">
        <v>151</v>
      </c>
      <c r="C34" s="14">
        <v>99000</v>
      </c>
      <c r="D34" s="14">
        <v>0</v>
      </c>
      <c r="E34" s="8">
        <f t="shared" si="0"/>
        <v>0</v>
      </c>
    </row>
    <row r="35" spans="1:5" ht="15.6" x14ac:dyDescent="0.3">
      <c r="A35" s="10" t="s">
        <v>9</v>
      </c>
      <c r="B35" s="13" t="s">
        <v>55</v>
      </c>
      <c r="C35" s="14">
        <v>750386854.47000003</v>
      </c>
      <c r="D35" s="14">
        <v>501195885.64999998</v>
      </c>
      <c r="E35" s="8">
        <f t="shared" si="0"/>
        <v>66.791666546983393</v>
      </c>
    </row>
    <row r="36" spans="1:5" ht="15.6" x14ac:dyDescent="0.3">
      <c r="A36" s="11" t="s">
        <v>127</v>
      </c>
      <c r="B36" s="12" t="s">
        <v>43</v>
      </c>
      <c r="C36" s="6">
        <f>C37+C38+C39+C40</f>
        <v>3348192253.6099997</v>
      </c>
      <c r="D36" s="6">
        <f>D37+D38+D39+D40</f>
        <v>1051078809.13</v>
      </c>
      <c r="E36" s="7">
        <f t="shared" si="0"/>
        <v>31.392427002862021</v>
      </c>
    </row>
    <row r="37" spans="1:5" ht="15.6" x14ac:dyDescent="0.3">
      <c r="A37" s="10" t="s">
        <v>7</v>
      </c>
      <c r="B37" s="13" t="s">
        <v>61</v>
      </c>
      <c r="C37" s="14">
        <v>923694079.63999999</v>
      </c>
      <c r="D37" s="14">
        <v>234625305.03999999</v>
      </c>
      <c r="E37" s="8">
        <f t="shared" si="0"/>
        <v>25.400758780595705</v>
      </c>
    </row>
    <row r="38" spans="1:5" ht="15.6" x14ac:dyDescent="0.3">
      <c r="A38" s="10" t="s">
        <v>47</v>
      </c>
      <c r="B38" s="13" t="s">
        <v>75</v>
      </c>
      <c r="C38" s="14">
        <v>1477673035.1199999</v>
      </c>
      <c r="D38" s="14">
        <v>295362298.70999998</v>
      </c>
      <c r="E38" s="8">
        <f t="shared" si="0"/>
        <v>19.988339212403236</v>
      </c>
    </row>
    <row r="39" spans="1:5" ht="15.6" x14ac:dyDescent="0.3">
      <c r="A39" s="10" t="s">
        <v>57</v>
      </c>
      <c r="B39" s="13" t="s">
        <v>89</v>
      </c>
      <c r="C39" s="14">
        <v>329215397.41000003</v>
      </c>
      <c r="D39" s="14">
        <v>254272969.74000001</v>
      </c>
      <c r="E39" s="8">
        <f t="shared" si="0"/>
        <v>77.236050239573757</v>
      </c>
    </row>
    <row r="40" spans="1:5" ht="31.2" x14ac:dyDescent="0.3">
      <c r="A40" s="10" t="s">
        <v>3</v>
      </c>
      <c r="B40" s="13" t="s">
        <v>124</v>
      </c>
      <c r="C40" s="14">
        <v>617609741.44000006</v>
      </c>
      <c r="D40" s="14">
        <v>266818235.63999999</v>
      </c>
      <c r="E40" s="8">
        <f t="shared" si="0"/>
        <v>43.201753103488088</v>
      </c>
    </row>
    <row r="41" spans="1:5" ht="15.6" x14ac:dyDescent="0.3">
      <c r="A41" s="11" t="s">
        <v>137</v>
      </c>
      <c r="B41" s="12" t="s">
        <v>16</v>
      </c>
      <c r="C41" s="6">
        <f>C42+C43+C44+C45</f>
        <v>127795223</v>
      </c>
      <c r="D41" s="6">
        <f>D42+D43+D44+D45</f>
        <v>9270719.4299999997</v>
      </c>
      <c r="E41" s="7">
        <f t="shared" si="0"/>
        <v>7.2543552195217815</v>
      </c>
    </row>
    <row r="42" spans="1:5" s="16" customFormat="1" ht="15.6" x14ac:dyDescent="0.3">
      <c r="A42" s="10" t="s">
        <v>155</v>
      </c>
      <c r="B42" s="13" t="s">
        <v>156</v>
      </c>
      <c r="C42" s="14">
        <v>500000</v>
      </c>
      <c r="D42" s="14">
        <v>259794.64</v>
      </c>
      <c r="E42" s="8">
        <f t="shared" si="0"/>
        <v>51.958928000000007</v>
      </c>
    </row>
    <row r="43" spans="1:5" ht="31.2" x14ac:dyDescent="0.3">
      <c r="A43" s="10" t="s">
        <v>48</v>
      </c>
      <c r="B43" s="13" t="s">
        <v>65</v>
      </c>
      <c r="C43" s="14">
        <v>59700</v>
      </c>
      <c r="D43" s="14">
        <v>24400</v>
      </c>
      <c r="E43" s="8">
        <f t="shared" si="0"/>
        <v>40.871021775544385</v>
      </c>
    </row>
    <row r="44" spans="1:5" ht="31.2" x14ac:dyDescent="0.3">
      <c r="A44" s="10" t="s">
        <v>108</v>
      </c>
      <c r="B44" s="13" t="s">
        <v>79</v>
      </c>
      <c r="C44" s="14">
        <v>1259900</v>
      </c>
      <c r="D44" s="14">
        <v>0</v>
      </c>
      <c r="E44" s="8">
        <f t="shared" si="0"/>
        <v>0</v>
      </c>
    </row>
    <row r="45" spans="1:5" ht="15.6" x14ac:dyDescent="0.3">
      <c r="A45" s="10" t="s">
        <v>11</v>
      </c>
      <c r="B45" s="13" t="s">
        <v>94</v>
      </c>
      <c r="C45" s="14">
        <v>125975623</v>
      </c>
      <c r="D45" s="14">
        <v>8986524.7899999991</v>
      </c>
      <c r="E45" s="8">
        <f t="shared" si="0"/>
        <v>7.1335426457863198</v>
      </c>
    </row>
    <row r="46" spans="1:5" ht="15.6" x14ac:dyDescent="0.3">
      <c r="A46" s="11" t="s">
        <v>135</v>
      </c>
      <c r="B46" s="12" t="s">
        <v>136</v>
      </c>
      <c r="C46" s="6">
        <f>C47+C48+C49+C50+C51+C52+C53</f>
        <v>20441698584</v>
      </c>
      <c r="D46" s="6">
        <f>D47+D48+D49+D50+D51+D52+D53</f>
        <v>13452688536.880001</v>
      </c>
      <c r="E46" s="7">
        <f t="shared" si="0"/>
        <v>65.810032770024335</v>
      </c>
    </row>
    <row r="47" spans="1:5" ht="15.6" x14ac:dyDescent="0.3">
      <c r="A47" s="10" t="s">
        <v>103</v>
      </c>
      <c r="B47" s="13" t="s">
        <v>5</v>
      </c>
      <c r="C47" s="14">
        <v>392420102.91000003</v>
      </c>
      <c r="D47" s="14">
        <v>138805179.24000001</v>
      </c>
      <c r="E47" s="8">
        <f t="shared" si="0"/>
        <v>35.371577095741806</v>
      </c>
    </row>
    <row r="48" spans="1:5" ht="15.6" x14ac:dyDescent="0.3">
      <c r="A48" s="10" t="s">
        <v>81</v>
      </c>
      <c r="B48" s="13" t="s">
        <v>20</v>
      </c>
      <c r="C48" s="14">
        <v>4805346488.7399998</v>
      </c>
      <c r="D48" s="14">
        <v>3095097874.2600002</v>
      </c>
      <c r="E48" s="8">
        <f t="shared" si="0"/>
        <v>64.409463115979378</v>
      </c>
    </row>
    <row r="49" spans="1:5" ht="15.6" x14ac:dyDescent="0.3">
      <c r="A49" s="10" t="s">
        <v>147</v>
      </c>
      <c r="B49" s="13" t="s">
        <v>34</v>
      </c>
      <c r="C49" s="14">
        <v>492153392.06999999</v>
      </c>
      <c r="D49" s="14">
        <v>335782222.56</v>
      </c>
      <c r="E49" s="8">
        <f t="shared" si="0"/>
        <v>68.22714787105258</v>
      </c>
    </row>
    <row r="50" spans="1:5" ht="15.6" x14ac:dyDescent="0.3">
      <c r="A50" s="10" t="s">
        <v>18</v>
      </c>
      <c r="B50" s="13" t="s">
        <v>51</v>
      </c>
      <c r="C50" s="14">
        <v>2295155987.1100001</v>
      </c>
      <c r="D50" s="14">
        <v>1564502030.3199999</v>
      </c>
      <c r="E50" s="8">
        <f t="shared" si="0"/>
        <v>68.165390026060052</v>
      </c>
    </row>
    <row r="51" spans="1:5" ht="31.2" x14ac:dyDescent="0.3">
      <c r="A51" s="10" t="s">
        <v>41</v>
      </c>
      <c r="B51" s="13" t="s">
        <v>68</v>
      </c>
      <c r="C51" s="14">
        <v>56763353.960000001</v>
      </c>
      <c r="D51" s="14">
        <v>40396381.619999997</v>
      </c>
      <c r="E51" s="8">
        <f t="shared" si="0"/>
        <v>71.166305022191807</v>
      </c>
    </row>
    <row r="52" spans="1:5" ht="15.6" x14ac:dyDescent="0.3">
      <c r="A52" s="10" t="s">
        <v>148</v>
      </c>
      <c r="B52" s="13" t="s">
        <v>97</v>
      </c>
      <c r="C52" s="14">
        <v>363266438.56999999</v>
      </c>
      <c r="D52" s="14">
        <v>217609268.87</v>
      </c>
      <c r="E52" s="8">
        <f t="shared" si="0"/>
        <v>59.903488394529333</v>
      </c>
    </row>
    <row r="53" spans="1:5" ht="15.6" x14ac:dyDescent="0.3">
      <c r="A53" s="10" t="s">
        <v>37</v>
      </c>
      <c r="B53" s="13" t="s">
        <v>133</v>
      </c>
      <c r="C53" s="14">
        <v>12036592820.639999</v>
      </c>
      <c r="D53" s="14">
        <v>8060495580.0100002</v>
      </c>
      <c r="E53" s="8">
        <f t="shared" si="0"/>
        <v>66.966588470020326</v>
      </c>
    </row>
    <row r="54" spans="1:5" ht="15.6" x14ac:dyDescent="0.3">
      <c r="A54" s="11" t="s">
        <v>32</v>
      </c>
      <c r="B54" s="12" t="s">
        <v>107</v>
      </c>
      <c r="C54" s="6">
        <f>C55+C56</f>
        <v>1029894132.6</v>
      </c>
      <c r="D54" s="6">
        <f>D55+D56</f>
        <v>677521532.91999996</v>
      </c>
      <c r="E54" s="7">
        <f t="shared" si="0"/>
        <v>65.785551298323796</v>
      </c>
    </row>
    <row r="55" spans="1:5" ht="15.6" x14ac:dyDescent="0.3">
      <c r="A55" s="10" t="s">
        <v>70</v>
      </c>
      <c r="B55" s="13" t="s">
        <v>123</v>
      </c>
      <c r="C55" s="14">
        <v>985681577.60000002</v>
      </c>
      <c r="D55" s="14">
        <v>647190668.40999997</v>
      </c>
      <c r="E55" s="8">
        <f t="shared" si="0"/>
        <v>65.65920304464052</v>
      </c>
    </row>
    <row r="56" spans="1:5" ht="15.6" x14ac:dyDescent="0.3">
      <c r="A56" s="10" t="s">
        <v>58</v>
      </c>
      <c r="B56" s="13" t="s">
        <v>25</v>
      </c>
      <c r="C56" s="14">
        <v>44212555</v>
      </c>
      <c r="D56" s="14">
        <v>30330864.510000002</v>
      </c>
      <c r="E56" s="8">
        <f t="shared" si="0"/>
        <v>68.602378917029341</v>
      </c>
    </row>
    <row r="57" spans="1:5" ht="15.6" x14ac:dyDescent="0.3">
      <c r="A57" s="11" t="s">
        <v>56</v>
      </c>
      <c r="B57" s="12" t="s">
        <v>77</v>
      </c>
      <c r="C57" s="6">
        <f>C58+C59+C60+C61+C62+C63</f>
        <v>9796962778.4999981</v>
      </c>
      <c r="D57" s="6">
        <f>D58+D59+D60+D61+D62+D63</f>
        <v>5947999245.5099993</v>
      </c>
      <c r="E57" s="7">
        <f t="shared" si="0"/>
        <v>60.712685961849601</v>
      </c>
    </row>
    <row r="58" spans="1:5" s="2" customFormat="1" ht="15.6" x14ac:dyDescent="0.3">
      <c r="A58" s="10" t="s">
        <v>45</v>
      </c>
      <c r="B58" s="13" t="s">
        <v>99</v>
      </c>
      <c r="C58" s="14">
        <v>5070500627.1499996</v>
      </c>
      <c r="D58" s="14">
        <v>2897088740.9499998</v>
      </c>
      <c r="E58" s="8">
        <f t="shared" si="0"/>
        <v>57.13614796609108</v>
      </c>
    </row>
    <row r="59" spans="1:5" s="9" customFormat="1" ht="15.6" x14ac:dyDescent="0.3">
      <c r="A59" s="10" t="s">
        <v>86</v>
      </c>
      <c r="B59" s="13" t="s">
        <v>112</v>
      </c>
      <c r="C59" s="14">
        <v>3700710670.8699999</v>
      </c>
      <c r="D59" s="14">
        <v>2252738765.04</v>
      </c>
      <c r="E59" s="8">
        <f t="shared" si="0"/>
        <v>60.873139388397625</v>
      </c>
    </row>
    <row r="60" spans="1:5" ht="15.6" x14ac:dyDescent="0.3">
      <c r="A60" s="10" t="s">
        <v>91</v>
      </c>
      <c r="B60" s="13" t="s">
        <v>0</v>
      </c>
      <c r="C60" s="14">
        <v>117960927.48999999</v>
      </c>
      <c r="D60" s="14">
        <v>70553254.319999993</v>
      </c>
      <c r="E60" s="8">
        <f t="shared" si="0"/>
        <v>59.810698187313818</v>
      </c>
    </row>
    <row r="61" spans="1:5" ht="15.6" x14ac:dyDescent="0.3">
      <c r="A61" s="10" t="s">
        <v>118</v>
      </c>
      <c r="B61" s="13" t="s">
        <v>13</v>
      </c>
      <c r="C61" s="14">
        <v>106528601.72</v>
      </c>
      <c r="D61" s="14">
        <v>77598596.049999997</v>
      </c>
      <c r="E61" s="8">
        <f t="shared" si="0"/>
        <v>72.842968739944894</v>
      </c>
    </row>
    <row r="62" spans="1:5" ht="31.2" x14ac:dyDescent="0.3">
      <c r="A62" s="10" t="s">
        <v>4</v>
      </c>
      <c r="B62" s="13" t="s">
        <v>30</v>
      </c>
      <c r="C62" s="14">
        <v>189081080.63999999</v>
      </c>
      <c r="D62" s="14">
        <v>147334000</v>
      </c>
      <c r="E62" s="8">
        <f t="shared" si="0"/>
        <v>77.921069364161227</v>
      </c>
    </row>
    <row r="63" spans="1:5" ht="15.6" x14ac:dyDescent="0.3">
      <c r="A63" s="10" t="s">
        <v>44</v>
      </c>
      <c r="B63" s="13" t="s">
        <v>74</v>
      </c>
      <c r="C63" s="14">
        <v>612180870.63</v>
      </c>
      <c r="D63" s="14">
        <v>502685889.14999998</v>
      </c>
      <c r="E63" s="8">
        <f t="shared" si="0"/>
        <v>82.113949204698628</v>
      </c>
    </row>
    <row r="64" spans="1:5" ht="15.6" x14ac:dyDescent="0.3">
      <c r="A64" s="11" t="s">
        <v>59</v>
      </c>
      <c r="B64" s="12" t="s">
        <v>12</v>
      </c>
      <c r="C64" s="6">
        <f>C65+C66+C67+C68+C69</f>
        <v>20030306751</v>
      </c>
      <c r="D64" s="6">
        <f>D65+D66+D67+D68+D69</f>
        <v>14279006451.680002</v>
      </c>
      <c r="E64" s="7">
        <f t="shared" si="0"/>
        <v>71.287008377777994</v>
      </c>
    </row>
    <row r="65" spans="1:5" s="1" customFormat="1" ht="15.6" x14ac:dyDescent="0.3">
      <c r="A65" s="10" t="s">
        <v>110</v>
      </c>
      <c r="B65" s="13" t="s">
        <v>23</v>
      </c>
      <c r="C65" s="14">
        <v>173633881.44</v>
      </c>
      <c r="D65" s="14">
        <v>113372937.08</v>
      </c>
      <c r="E65" s="8">
        <f t="shared" si="0"/>
        <v>65.294247954237292</v>
      </c>
    </row>
    <row r="66" spans="1:5" s="9" customFormat="1" ht="15.6" x14ac:dyDescent="0.3">
      <c r="A66" s="10" t="s">
        <v>125</v>
      </c>
      <c r="B66" s="13" t="s">
        <v>42</v>
      </c>
      <c r="C66" s="14">
        <v>2103468817.6199999</v>
      </c>
      <c r="D66" s="14">
        <v>1351594621.1600001</v>
      </c>
      <c r="E66" s="8">
        <f t="shared" si="0"/>
        <v>64.255510223787454</v>
      </c>
    </row>
    <row r="67" spans="1:5" ht="15.6" x14ac:dyDescent="0.3">
      <c r="A67" s="10" t="s">
        <v>66</v>
      </c>
      <c r="B67" s="13" t="s">
        <v>60</v>
      </c>
      <c r="C67" s="14">
        <v>10652233870.77</v>
      </c>
      <c r="D67" s="14">
        <v>7492233851.5100002</v>
      </c>
      <c r="E67" s="8">
        <f t="shared" si="0"/>
        <v>70.334860672453686</v>
      </c>
    </row>
    <row r="68" spans="1:5" ht="15.6" x14ac:dyDescent="0.3">
      <c r="A68" s="10" t="s">
        <v>80</v>
      </c>
      <c r="B68" s="13" t="s">
        <v>73</v>
      </c>
      <c r="C68" s="14">
        <v>6509850501.2700005</v>
      </c>
      <c r="D68" s="14">
        <v>4948184663.0600004</v>
      </c>
      <c r="E68" s="8">
        <f t="shared" si="0"/>
        <v>76.010726545788785</v>
      </c>
    </row>
    <row r="69" spans="1:5" ht="15.6" x14ac:dyDescent="0.3">
      <c r="A69" s="10" t="s">
        <v>114</v>
      </c>
      <c r="B69" s="13" t="s">
        <v>104</v>
      </c>
      <c r="C69" s="14">
        <v>591119679.89999998</v>
      </c>
      <c r="D69" s="14">
        <v>373620378.87</v>
      </c>
      <c r="E69" s="8">
        <f t="shared" si="0"/>
        <v>63.205538839986772</v>
      </c>
    </row>
    <row r="70" spans="1:5" ht="15.6" x14ac:dyDescent="0.3">
      <c r="A70" s="11" t="s">
        <v>40</v>
      </c>
      <c r="B70" s="12" t="s">
        <v>131</v>
      </c>
      <c r="C70" s="6">
        <f>C71+C72+C73+C74</f>
        <v>1717301840.1900001</v>
      </c>
      <c r="D70" s="6">
        <f>D71+D72+D73+D74</f>
        <v>962859073.65999997</v>
      </c>
      <c r="E70" s="7">
        <f t="shared" si="0"/>
        <v>56.068132644257254</v>
      </c>
    </row>
    <row r="71" spans="1:5" s="1" customFormat="1" ht="15.6" x14ac:dyDescent="0.3">
      <c r="A71" s="10" t="s">
        <v>38</v>
      </c>
      <c r="B71" s="13" t="s">
        <v>1</v>
      </c>
      <c r="C71" s="14">
        <v>846464415.60000002</v>
      </c>
      <c r="D71" s="14">
        <v>496659950.26999998</v>
      </c>
      <c r="E71" s="8">
        <f t="shared" si="0"/>
        <v>58.674640199488138</v>
      </c>
    </row>
    <row r="72" spans="1:5" s="9" customFormat="1" ht="15.6" x14ac:dyDescent="0.3">
      <c r="A72" s="10" t="s">
        <v>113</v>
      </c>
      <c r="B72" s="13" t="s">
        <v>14</v>
      </c>
      <c r="C72" s="14">
        <v>556819088.24000001</v>
      </c>
      <c r="D72" s="14">
        <v>245926974.5</v>
      </c>
      <c r="E72" s="8">
        <f t="shared" si="0"/>
        <v>44.166405156354955</v>
      </c>
    </row>
    <row r="73" spans="1:5" ht="15.6" x14ac:dyDescent="0.3">
      <c r="A73" s="10" t="s">
        <v>31</v>
      </c>
      <c r="B73" s="13" t="s">
        <v>27</v>
      </c>
      <c r="C73" s="14">
        <v>289396686.35000002</v>
      </c>
      <c r="D73" s="14">
        <v>206046079.09999999</v>
      </c>
      <c r="E73" s="8">
        <f t="shared" si="0"/>
        <v>71.19849287106392</v>
      </c>
    </row>
    <row r="74" spans="1:5" ht="16.8" customHeight="1" x14ac:dyDescent="0.3">
      <c r="A74" s="10" t="s">
        <v>141</v>
      </c>
      <c r="B74" s="13" t="s">
        <v>63</v>
      </c>
      <c r="C74" s="14">
        <v>24621650</v>
      </c>
      <c r="D74" s="14">
        <v>14226069.789999999</v>
      </c>
      <c r="E74" s="8">
        <f t="shared" si="0"/>
        <v>57.778702036622242</v>
      </c>
    </row>
    <row r="75" spans="1:5" ht="15.6" x14ac:dyDescent="0.3">
      <c r="A75" s="11" t="s">
        <v>100</v>
      </c>
      <c r="B75" s="12" t="s">
        <v>105</v>
      </c>
      <c r="C75" s="6">
        <f>C76+C77+C78</f>
        <v>184490264</v>
      </c>
      <c r="D75" s="6">
        <f>D76+D77+D78</f>
        <v>124732025.59999999</v>
      </c>
      <c r="E75" s="7">
        <f t="shared" ref="E75:E85" si="1">D75/C75*100</f>
        <v>67.609001632736565</v>
      </c>
    </row>
    <row r="76" spans="1:5" s="1" customFormat="1" ht="15.6" x14ac:dyDescent="0.3">
      <c r="A76" s="10" t="s">
        <v>121</v>
      </c>
      <c r="B76" s="13" t="s">
        <v>117</v>
      </c>
      <c r="C76" s="14">
        <v>54582568.060000002</v>
      </c>
      <c r="D76" s="14">
        <v>36832612.579999998</v>
      </c>
      <c r="E76" s="8">
        <f t="shared" si="1"/>
        <v>67.480541662150586</v>
      </c>
    </row>
    <row r="77" spans="1:5" s="9" customFormat="1" ht="15.6" x14ac:dyDescent="0.3">
      <c r="A77" s="10" t="s">
        <v>140</v>
      </c>
      <c r="B77" s="13" t="s">
        <v>134</v>
      </c>
      <c r="C77" s="14">
        <v>82509295.379999995</v>
      </c>
      <c r="D77" s="14">
        <v>56163957.899999999</v>
      </c>
      <c r="E77" s="8">
        <f t="shared" si="1"/>
        <v>68.069855210051855</v>
      </c>
    </row>
    <row r="78" spans="1:5" ht="16.2" customHeight="1" x14ac:dyDescent="0.3">
      <c r="A78" s="10" t="s">
        <v>88</v>
      </c>
      <c r="B78" s="13" t="s">
        <v>19</v>
      </c>
      <c r="C78" s="14">
        <v>47398400.560000002</v>
      </c>
      <c r="D78" s="14">
        <v>31735455.120000001</v>
      </c>
      <c r="E78" s="8">
        <f t="shared" si="1"/>
        <v>66.95469624513423</v>
      </c>
    </row>
    <row r="79" spans="1:5" ht="31.2" x14ac:dyDescent="0.3">
      <c r="A79" s="11" t="s">
        <v>152</v>
      </c>
      <c r="B79" s="12" t="s">
        <v>72</v>
      </c>
      <c r="C79" s="6">
        <f>C80</f>
        <v>50042667.920000002</v>
      </c>
      <c r="D79" s="6">
        <f>D80</f>
        <v>0</v>
      </c>
      <c r="E79" s="7">
        <f t="shared" si="1"/>
        <v>0</v>
      </c>
    </row>
    <row r="80" spans="1:5" s="1" customFormat="1" ht="31.2" x14ac:dyDescent="0.3">
      <c r="A80" s="10" t="s">
        <v>153</v>
      </c>
      <c r="B80" s="13" t="s">
        <v>92</v>
      </c>
      <c r="C80" s="14">
        <v>50042667.920000002</v>
      </c>
      <c r="D80" s="14">
        <v>0</v>
      </c>
      <c r="E80" s="8">
        <f t="shared" si="1"/>
        <v>0</v>
      </c>
    </row>
    <row r="81" spans="1:5" s="9" customFormat="1" ht="46.8" x14ac:dyDescent="0.3">
      <c r="A81" s="11" t="s">
        <v>149</v>
      </c>
      <c r="B81" s="12" t="s">
        <v>50</v>
      </c>
      <c r="C81" s="6">
        <f>C82+C83+C84</f>
        <v>4315749996.8599997</v>
      </c>
      <c r="D81" s="6">
        <f>D82+D83+D84</f>
        <v>2916983694.21</v>
      </c>
      <c r="E81" s="7">
        <f t="shared" si="1"/>
        <v>67.589264816829129</v>
      </c>
    </row>
    <row r="82" spans="1:5" s="1" customFormat="1" ht="46.8" x14ac:dyDescent="0.3">
      <c r="A82" s="10" t="s">
        <v>119</v>
      </c>
      <c r="B82" s="13" t="s">
        <v>62</v>
      </c>
      <c r="C82" s="14">
        <v>2512383000</v>
      </c>
      <c r="D82" s="14">
        <v>1930358640</v>
      </c>
      <c r="E82" s="8">
        <f t="shared" si="1"/>
        <v>76.833772557766864</v>
      </c>
    </row>
    <row r="83" spans="1:5" s="9" customFormat="1" ht="15.6" x14ac:dyDescent="0.3">
      <c r="A83" s="10" t="s">
        <v>90</v>
      </c>
      <c r="B83" s="13" t="s">
        <v>76</v>
      </c>
      <c r="C83" s="14">
        <v>1423726402</v>
      </c>
      <c r="D83" s="14">
        <v>763452840.94000006</v>
      </c>
      <c r="E83" s="8">
        <f t="shared" si="1"/>
        <v>53.623564181118567</v>
      </c>
    </row>
    <row r="84" spans="1:5" ht="15.6" x14ac:dyDescent="0.3">
      <c r="A84" s="10" t="s">
        <v>84</v>
      </c>
      <c r="B84" s="13" t="s">
        <v>96</v>
      </c>
      <c r="C84" s="14">
        <v>379640594.86000001</v>
      </c>
      <c r="D84" s="14">
        <v>223172213.27000001</v>
      </c>
      <c r="E84" s="8">
        <f t="shared" si="1"/>
        <v>58.785128959219755</v>
      </c>
    </row>
    <row r="85" spans="1:5" s="1" customFormat="1" ht="15.6" x14ac:dyDescent="0.3">
      <c r="A85" s="24" t="s">
        <v>144</v>
      </c>
      <c r="B85" s="25"/>
      <c r="C85" s="6">
        <f>C7+C17+C20+C25+C36+C41+C46+C54+C57+C64+C70+C75+C79+C81</f>
        <v>92650102537.360001</v>
      </c>
      <c r="D85" s="6">
        <f>D7+D17+D20+D25+D36+D41+D46+D54+D57+D64+D70+D75+D79+D81</f>
        <v>56600999212.529999</v>
      </c>
      <c r="E85" s="7">
        <f t="shared" si="1"/>
        <v>61.091134993300578</v>
      </c>
    </row>
  </sheetData>
  <mergeCells count="9">
    <mergeCell ref="A85:B85"/>
    <mergeCell ref="A4:A6"/>
    <mergeCell ref="B4:B6"/>
    <mergeCell ref="A1:D1"/>
    <mergeCell ref="C3:D3"/>
    <mergeCell ref="E4:E6"/>
    <mergeCell ref="C4:C6"/>
    <mergeCell ref="D4:D6"/>
    <mergeCell ref="A2:E2"/>
  </mergeCells>
  <pageMargins left="0.31496062992125984" right="0.35433070866141736" top="0.35433070866141736" bottom="0.35433070866141736" header="0.15748031496062992" footer="0.15748031496062992"/>
  <pageSetup paperSize="9" scale="80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2022-04-27T11:29:46Z</cp:lastPrinted>
  <dcterms:created xsi:type="dcterms:W3CDTF">2017-05-03T15:49:45Z</dcterms:created>
  <dcterms:modified xsi:type="dcterms:W3CDTF">2022-10-14T06:27:13Z</dcterms:modified>
</cp:coreProperties>
</file>